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HOJA RESUMEN" sheetId="1" r:id="rId1"/>
    <sheet name="PRIMERA CENTRAL" sheetId="2" r:id="rId2"/>
    <sheet name="CENTRAL ADICIONAL" sheetId="3" r:id="rId3"/>
  </sheets>
  <definedNames>
    <definedName name="_xlnm.Print_Area" localSheetId="2">'CENTRAL ADICIONAL'!$A$1:$R$47</definedName>
    <definedName name="_xlnm.Print_Area" localSheetId="1">'PRIMERA CENTRAL'!$A$1:$R$57</definedName>
  </definedNames>
  <calcPr fullCalcOnLoad="1"/>
</workbook>
</file>

<file path=xl/sharedStrings.xml><?xml version="1.0" encoding="utf-8"?>
<sst xmlns="http://schemas.openxmlformats.org/spreadsheetml/2006/main" count="106" uniqueCount="67">
  <si>
    <r>
      <t>ALTURA BRUTA UTILIZABLE (ABU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</si>
  <si>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>m</t>
  </si>
  <si>
    <r>
      <t>REMUNERACION POR MW.h (T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</si>
  <si>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t>US $</t>
  </si>
  <si>
    <r>
      <t>REMUNERACION POR MW.h (T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</t>
    </r>
  </si>
  <si>
    <t>FACTOR 1</t>
  </si>
  <si>
    <t>ENERGIA BRUTA GENERABLE</t>
  </si>
  <si>
    <t>MW.h</t>
  </si>
  <si>
    <t>PAGO ANUAL FIJO</t>
  </si>
  <si>
    <t>FACTOR 2</t>
  </si>
  <si>
    <r>
      <t>ALTURA BRUTA UTILIZABLE ABU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</si>
  <si>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>PAGO ANUAL VARIABLE</t>
  </si>
  <si>
    <t>TOTAL PAGO</t>
  </si>
  <si>
    <t>FACTOR DE ACTUALIZACION</t>
  </si>
  <si>
    <t>PAGO ANUAL ACTUALIZADO</t>
  </si>
  <si>
    <t>TOTAL ACTUALIZADO</t>
  </si>
  <si>
    <t>AÑO</t>
  </si>
  <si>
    <t>Año</t>
  </si>
  <si>
    <r>
      <t>APENDICE N</t>
    </r>
    <r>
      <rPr>
        <vertAlign val="superscript"/>
        <sz val="12"/>
        <rFont val="Arial"/>
        <family val="2"/>
      </rPr>
      <t>○</t>
    </r>
  </si>
  <si>
    <r>
      <t>ALTURA BRUTA UTILIZABLE (ABU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) </t>
    </r>
  </si>
  <si>
    <t>REMUNERACION POR MW.h</t>
  </si>
  <si>
    <t>REMUNERACION POR MW.h (Porciòn fija)</t>
  </si>
  <si>
    <t>REMUNERACION POR MW.h (Porciòn variable)</t>
  </si>
  <si>
    <t xml:space="preserve">n = </t>
  </si>
  <si>
    <t>DONDE</t>
  </si>
  <si>
    <r>
      <t xml:space="preserve"> T</t>
    </r>
    <r>
      <rPr>
        <vertAlign val="subscript"/>
        <sz val="12"/>
        <rFont val="Arial"/>
        <family val="0"/>
      </rPr>
      <t>A</t>
    </r>
    <r>
      <rPr>
        <sz val="12"/>
        <rFont val="Arial"/>
        <family val="0"/>
      </rPr>
      <t xml:space="preserve"> = </t>
    </r>
  </si>
  <si>
    <r>
      <t xml:space="preserve"> T</t>
    </r>
    <r>
      <rPr>
        <vertAlign val="subscript"/>
        <sz val="12"/>
        <rFont val="Arial"/>
        <family val="0"/>
      </rPr>
      <t>B</t>
    </r>
    <r>
      <rPr>
        <sz val="12"/>
        <rFont val="Arial"/>
        <family val="0"/>
      </rPr>
      <t xml:space="preserve"> = </t>
    </r>
  </si>
  <si>
    <t>VALOR PRESENTE DE OFERTA ECONOMICA CENTRAL 1</t>
  </si>
  <si>
    <r>
      <t>VPOEC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= </t>
    </r>
  </si>
  <si>
    <r>
      <t xml:space="preserve"> ABU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= </t>
    </r>
  </si>
  <si>
    <t>ALTURA BRUTA UTILIZABLE CENTRAL 1</t>
  </si>
  <si>
    <t>VALOR PRESENTE DE OFERTA ECONOMICA CENTRAL x</t>
  </si>
  <si>
    <r>
      <t xml:space="preserve"> ABU</t>
    </r>
    <r>
      <rPr>
        <vertAlign val="subscript"/>
        <sz val="12"/>
        <rFont val="Arial"/>
        <family val="2"/>
      </rPr>
      <t>X</t>
    </r>
    <r>
      <rPr>
        <sz val="12"/>
        <rFont val="Arial"/>
        <family val="0"/>
      </rPr>
      <t xml:space="preserve"> = </t>
    </r>
  </si>
  <si>
    <t>ALTURA BRUTA UTILIZABLE CENTRAL x</t>
  </si>
  <si>
    <r>
      <t xml:space="preserve">AÑO DE INICIO ACTIVIDADES CENTRAL </t>
    </r>
    <r>
      <rPr>
        <b/>
        <vertAlign val="subscript"/>
        <sz val="12"/>
        <rFont val="Arial"/>
        <family val="2"/>
      </rPr>
      <t>x</t>
    </r>
  </si>
  <si>
    <r>
      <t>VPOE</t>
    </r>
    <r>
      <rPr>
        <sz val="12"/>
        <rFont val="Arial"/>
        <family val="2"/>
      </rPr>
      <t>C</t>
    </r>
    <r>
      <rPr>
        <vertAlign val="subscript"/>
        <sz val="12"/>
        <rFont val="Arial"/>
        <family val="2"/>
      </rPr>
      <t>X</t>
    </r>
    <r>
      <rPr>
        <sz val="12"/>
        <rFont val="Arial"/>
        <family val="0"/>
      </rPr>
      <t xml:space="preserve"> = </t>
    </r>
  </si>
  <si>
    <r>
      <t>ALTURA BRUTA UTILIZABLE (ABU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) </t>
    </r>
  </si>
  <si>
    <t>TABLA DE CALCULO DEL VALOR ACTUAL</t>
  </si>
  <si>
    <r>
      <t xml:space="preserve">AÑO DE INICIO ACTIVIDADES CENTRAL </t>
    </r>
    <r>
      <rPr>
        <vertAlign val="subscript"/>
        <sz val="10"/>
        <rFont val="Arial"/>
        <family val="2"/>
      </rPr>
      <t>1</t>
    </r>
  </si>
  <si>
    <t>Año de inicio de la operación comercial</t>
  </si>
  <si>
    <r>
      <t>REMUNERACION POR MW.h (T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</si>
  <si>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 xml:space="preserve"> T</t>
    </r>
    <r>
      <rPr>
        <sz val="12"/>
        <rFont val="Arial"/>
        <family val="2"/>
      </rPr>
      <t>C</t>
    </r>
    <r>
      <rPr>
        <vertAlign val="subscript"/>
        <sz val="12"/>
        <rFont val="Arial"/>
        <family val="0"/>
      </rPr>
      <t>X</t>
    </r>
    <r>
      <rPr>
        <sz val="12"/>
        <rFont val="Arial"/>
        <family val="0"/>
      </rPr>
      <t xml:space="preserve"> = </t>
    </r>
  </si>
  <si>
    <t>FACTOR 3</t>
  </si>
  <si>
    <r>
      <t>ALTURA BRUTA UTILIZABLE ABU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</si>
  <si>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REMUNERACION POR MW.h (TC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</si>
  <si>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t>CENTRAL</t>
  </si>
  <si>
    <t>ALTURA BRUTA</t>
  </si>
  <si>
    <t>(m)</t>
  </si>
  <si>
    <t>TARIFA POR MWh</t>
  </si>
  <si>
    <t>(US $)</t>
  </si>
  <si>
    <t>AÑO DE INICIO</t>
  </si>
  <si>
    <t>ACTIVIDADES</t>
  </si>
  <si>
    <t>VALOR PRESENTE DE</t>
  </si>
  <si>
    <t>OFERTA ECONOMICA</t>
  </si>
  <si>
    <t>CUADRO 2</t>
  </si>
  <si>
    <t>Hoja de calculo del "Valor Presente de la Oferta Económica del Postor"</t>
  </si>
  <si>
    <t>LA OFERTA ECONÓMICA</t>
  </si>
  <si>
    <t>Central 1</t>
  </si>
  <si>
    <t xml:space="preserve">Central </t>
  </si>
  <si>
    <r>
      <t>REMUNERACION POR MW.h (T</t>
    </r>
    <r>
      <rPr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</si>
  <si>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REMUNERACION POR MW.h (T</t>
    </r>
    <r>
      <rPr>
        <sz val="10"/>
        <rFont val="Arial"/>
        <family val="2"/>
      </rPr>
      <t>B</t>
    </r>
    <r>
      <rPr>
        <sz val="10"/>
        <rFont val="Arial"/>
        <family val="0"/>
      </rPr>
      <t>)</t>
    </r>
  </si>
  <si>
    <r>
      <t>(T</t>
    </r>
    <r>
      <rPr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</si>
  <si>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(T</t>
    </r>
    <r>
      <rPr>
        <sz val="10"/>
        <rFont val="Arial"/>
        <family val="2"/>
      </rPr>
      <t>B</t>
    </r>
    <r>
      <rPr>
        <sz val="10"/>
        <rFont val="Arial"/>
        <family val="0"/>
      </rPr>
      <t>)</t>
    </r>
  </si>
  <si>
    <r>
      <t>(T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</si>
  <si>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UTILIZABLE (ABU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</si>
  <si>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t>RESUMEN GENERAL</t>
  </si>
  <si>
    <t>DE LA CENTRAL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</si>
</sst>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00000"/>
    <numFmt numFmtId="173" formatCode="0.0"/>
    <numFmt numFmtId="174" formatCode="0.00000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5">
    <font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0"/>
    </font>
    <font>
      <vertAlign val="subscript"/>
      <sz val="12"/>
      <name val="Arial"/>
      <family val="0"/>
    </font>
    <font>
      <b/>
      <vertAlign val="subscript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3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" fontId="0" fillId="0" borderId="6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42</xdr:row>
      <xdr:rowOff>57150</xdr:rowOff>
    </xdr:from>
    <xdr:to>
      <xdr:col>16</xdr:col>
      <xdr:colOff>742950</xdr:colOff>
      <xdr:row>48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086600"/>
          <a:ext cx="10877550" cy="9810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28575</xdr:rowOff>
    </xdr:from>
    <xdr:to>
      <xdr:col>10</xdr:col>
      <xdr:colOff>476250</xdr:colOff>
      <xdr:row>39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600700"/>
          <a:ext cx="5915025" cy="1047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15" sqref="A15"/>
    </sheetView>
  </sheetViews>
  <sheetFormatPr defaultColWidth="11.421875" defaultRowHeight="12.75"/>
  <cols>
    <col min="2" max="2" width="18.28125" style="0" customWidth="1"/>
    <col min="3" max="3" width="17.140625" style="0" customWidth="1"/>
    <col min="4" max="4" width="21.57421875" style="0" customWidth="1"/>
    <col min="5" max="7" width="17.28125" style="0" customWidth="1"/>
    <col min="8" max="8" width="24.7109375" style="0" customWidth="1"/>
  </cols>
  <sheetData>
    <row r="1" ht="12.75">
      <c r="B1" t="s">
        <v>54</v>
      </c>
    </row>
    <row r="3" spans="2:8" ht="15.75">
      <c r="B3" s="50" t="s">
        <v>53</v>
      </c>
      <c r="C3" s="50"/>
      <c r="D3" s="50"/>
      <c r="E3" s="50"/>
      <c r="F3" s="50"/>
      <c r="G3" s="50"/>
      <c r="H3" s="50"/>
    </row>
    <row r="5" spans="2:8" ht="15.75">
      <c r="B5" s="50" t="s">
        <v>55</v>
      </c>
      <c r="C5" s="50"/>
      <c r="D5" s="50"/>
      <c r="E5" s="50"/>
      <c r="F5" s="50"/>
      <c r="G5" s="50"/>
      <c r="H5" s="50"/>
    </row>
    <row r="8" spans="2:8" ht="12.75">
      <c r="B8" s="36"/>
      <c r="C8" s="32" t="s">
        <v>50</v>
      </c>
      <c r="D8" s="32" t="s">
        <v>46</v>
      </c>
      <c r="E8" s="32" t="s">
        <v>48</v>
      </c>
      <c r="F8" s="32" t="s">
        <v>48</v>
      </c>
      <c r="G8" s="32" t="s">
        <v>48</v>
      </c>
      <c r="H8" s="32" t="s">
        <v>52</v>
      </c>
    </row>
    <row r="9" spans="2:8" ht="15.75">
      <c r="B9" s="37" t="s">
        <v>45</v>
      </c>
      <c r="C9" s="37" t="s">
        <v>51</v>
      </c>
      <c r="D9" s="37" t="s">
        <v>64</v>
      </c>
      <c r="E9" s="37" t="s">
        <v>61</v>
      </c>
      <c r="F9" s="37" t="s">
        <v>62</v>
      </c>
      <c r="G9" s="37" t="s">
        <v>63</v>
      </c>
      <c r="H9" s="37" t="s">
        <v>56</v>
      </c>
    </row>
    <row r="10" spans="2:8" ht="12.75">
      <c r="B10" s="33"/>
      <c r="C10" s="34" t="s">
        <v>66</v>
      </c>
      <c r="D10" s="34" t="s">
        <v>47</v>
      </c>
      <c r="E10" s="34" t="s">
        <v>49</v>
      </c>
      <c r="F10" s="34" t="s">
        <v>49</v>
      </c>
      <c r="G10" s="34" t="s">
        <v>49</v>
      </c>
      <c r="H10" s="34" t="s">
        <v>49</v>
      </c>
    </row>
    <row r="12" spans="2:8" ht="12.75">
      <c r="B12" s="38" t="s">
        <v>57</v>
      </c>
      <c r="C12" s="39">
        <f>+'PRIMERA CENTRAL'!D7</f>
        <v>0</v>
      </c>
      <c r="D12" s="40">
        <f>+'PRIMERA CENTRAL'!J7</f>
        <v>0</v>
      </c>
      <c r="E12" s="41">
        <f>+'PRIMERA CENTRAL'!Q7</f>
        <v>0</v>
      </c>
      <c r="F12" s="41">
        <f>+'PRIMERA CENTRAL'!Q9</f>
        <v>0</v>
      </c>
      <c r="G12" s="38"/>
      <c r="H12" s="40">
        <f>+'PRIMERA CENTRAL'!D41</f>
        <v>0</v>
      </c>
    </row>
    <row r="13" spans="2:8" ht="12.75">
      <c r="B13" s="45"/>
      <c r="C13" s="42"/>
      <c r="D13" s="43"/>
      <c r="E13" s="43"/>
      <c r="F13" s="43"/>
      <c r="G13" s="44"/>
      <c r="H13" s="35"/>
    </row>
    <row r="14" spans="2:8" ht="12.75">
      <c r="B14" s="38" t="s">
        <v>58</v>
      </c>
      <c r="C14" s="39">
        <f>+'CENTRAL ADICIONAL'!D7</f>
        <v>0</v>
      </c>
      <c r="D14" s="40">
        <f>+'CENTRAL ADICIONAL'!J7</f>
        <v>0</v>
      </c>
      <c r="E14" s="38"/>
      <c r="F14" s="38"/>
      <c r="G14" s="41">
        <f>+'CENTRAL ADICIONAL'!Q7</f>
        <v>0</v>
      </c>
      <c r="H14" s="40">
        <f>+'CENTRAL ADICIONAL'!D32</f>
        <v>0</v>
      </c>
    </row>
    <row r="15" spans="1:9" ht="12.75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12.75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>
      <c r="A17" s="49"/>
      <c r="B17" s="49"/>
      <c r="C17" s="49"/>
      <c r="D17" s="49"/>
      <c r="E17" s="49"/>
      <c r="F17" s="49"/>
      <c r="G17" s="49"/>
      <c r="H17" s="49"/>
      <c r="I17" s="49"/>
    </row>
    <row r="18" spans="2:8" s="46" customFormat="1" ht="12.75">
      <c r="B18" s="51" t="s">
        <v>65</v>
      </c>
      <c r="C18" s="51"/>
      <c r="D18" s="47">
        <f>+D12+D14</f>
        <v>0</v>
      </c>
      <c r="E18" s="48">
        <f>+E12</f>
        <v>0</v>
      </c>
      <c r="F18" s="48">
        <f>+F12</f>
        <v>0</v>
      </c>
      <c r="G18" s="48">
        <f>+G14</f>
        <v>0</v>
      </c>
      <c r="H18" s="48">
        <f>+H12+H14</f>
        <v>0</v>
      </c>
    </row>
  </sheetData>
  <sheetProtection password="CD84" sheet="1" objects="1" scenarios="1" selectLockedCells="1"/>
  <mergeCells count="3">
    <mergeCell ref="B3:H3"/>
    <mergeCell ref="B5:H5"/>
    <mergeCell ref="B18:C1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90" r:id="rId1"/>
  <headerFooter alignWithMargins="0">
    <oddFooter>&amp;CANEXO 6
HOJA RESUMEN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workbookViewId="0" topLeftCell="J1">
      <selection activeCell="Q7" sqref="Q7"/>
    </sheetView>
  </sheetViews>
  <sheetFormatPr defaultColWidth="11.421875" defaultRowHeight="12.75"/>
  <cols>
    <col min="1" max="1" width="5.421875" style="1" customWidth="1"/>
    <col min="2" max="2" width="36.421875" style="0" customWidth="1"/>
    <col min="3" max="3" width="10.28125" style="0" customWidth="1"/>
    <col min="4" max="4" width="13.00390625" style="0" customWidth="1"/>
    <col min="5" max="12" width="11.57421875" style="0" bestFit="1" customWidth="1"/>
    <col min="13" max="15" width="11.8515625" style="0" bestFit="1" customWidth="1"/>
    <col min="19" max="19" width="11.421875" style="0" hidden="1" customWidth="1"/>
  </cols>
  <sheetData>
    <row r="2" spans="3:4" ht="18.75">
      <c r="C2" s="23" t="s">
        <v>18</v>
      </c>
      <c r="D2" s="29"/>
    </row>
    <row r="4" spans="2:18" ht="23.25">
      <c r="B4" s="55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7" spans="2:19" ht="15.75">
      <c r="B7" t="s">
        <v>38</v>
      </c>
      <c r="D7" s="29"/>
      <c r="E7" s="1" t="s">
        <v>17</v>
      </c>
      <c r="I7" s="2" t="s">
        <v>19</v>
      </c>
      <c r="J7" s="30"/>
      <c r="K7" s="28" t="s">
        <v>1</v>
      </c>
      <c r="P7" s="2" t="s">
        <v>2</v>
      </c>
      <c r="Q7" s="31"/>
      <c r="R7" s="28" t="s">
        <v>3</v>
      </c>
      <c r="S7" s="1" t="s">
        <v>3</v>
      </c>
    </row>
    <row r="8" spans="1:15" s="4" customFormat="1" ht="12.75">
      <c r="A8" s="3"/>
      <c r="D8" s="5"/>
      <c r="I8" s="6"/>
      <c r="J8" s="7"/>
      <c r="O8" s="6"/>
    </row>
    <row r="9" spans="1:18" s="4" customFormat="1" ht="15.75">
      <c r="A9" s="3"/>
      <c r="D9" s="5"/>
      <c r="I9" s="6"/>
      <c r="J9" s="7"/>
      <c r="N9"/>
      <c r="O9"/>
      <c r="P9" s="2" t="s">
        <v>4</v>
      </c>
      <c r="Q9" s="31"/>
      <c r="R9" s="28" t="s">
        <v>3</v>
      </c>
    </row>
    <row r="10" spans="4:18" ht="12.75" hidden="1">
      <c r="D10" s="4">
        <f aca="true" t="shared" si="0" ref="D10:R10">IF($D$7&gt;0,IF($D$7&gt;D14,0,1),0)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</row>
    <row r="11" spans="1:18" s="4" customFormat="1" ht="12.75" hidden="1">
      <c r="A11" s="3"/>
      <c r="D11" s="8">
        <f>ROUND(D10,1)</f>
        <v>0</v>
      </c>
      <c r="E11" s="8">
        <f aca="true" t="shared" si="1" ref="E11:R11">ROUND(E10,1)</f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</row>
    <row r="12" ht="13.5" thickBot="1"/>
    <row r="13" spans="4:18" ht="18.75" thickBot="1">
      <c r="D13" s="52" t="s">
        <v>16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4:18" ht="13.5" thickBot="1">
      <c r="D14" s="22">
        <v>1</v>
      </c>
      <c r="E14" s="22">
        <v>2</v>
      </c>
      <c r="F14" s="22">
        <v>3</v>
      </c>
      <c r="G14" s="22">
        <v>4</v>
      </c>
      <c r="H14" s="22">
        <v>5</v>
      </c>
      <c r="I14" s="22">
        <v>6</v>
      </c>
      <c r="J14" s="22">
        <v>7</v>
      </c>
      <c r="K14" s="22">
        <v>8</v>
      </c>
      <c r="L14" s="22">
        <v>9</v>
      </c>
      <c r="M14" s="22">
        <v>10</v>
      </c>
      <c r="N14" s="22">
        <v>11</v>
      </c>
      <c r="O14" s="22">
        <v>12</v>
      </c>
      <c r="P14" s="22">
        <v>13</v>
      </c>
      <c r="Q14" s="22">
        <v>14</v>
      </c>
      <c r="R14" s="22">
        <v>15</v>
      </c>
    </row>
    <row r="15" spans="4:21" ht="12.75">
      <c r="D15" s="9">
        <v>40269</v>
      </c>
      <c r="E15" s="9">
        <f>+D15+365</f>
        <v>40634</v>
      </c>
      <c r="F15" s="9">
        <f>+E15+366</f>
        <v>41000</v>
      </c>
      <c r="G15" s="9">
        <f aca="true" t="shared" si="2" ref="F15:I16">+F15+365</f>
        <v>41365</v>
      </c>
      <c r="H15" s="9">
        <f t="shared" si="2"/>
        <v>41730</v>
      </c>
      <c r="I15" s="9">
        <f t="shared" si="2"/>
        <v>42095</v>
      </c>
      <c r="J15" s="9">
        <f>+I15+366</f>
        <v>42461</v>
      </c>
      <c r="K15" s="9">
        <f>+J15+365</f>
        <v>42826</v>
      </c>
      <c r="L15" s="9">
        <f>+K15+365</f>
        <v>43191</v>
      </c>
      <c r="M15" s="9">
        <f>+L15+365</f>
        <v>43556</v>
      </c>
      <c r="N15" s="9">
        <f>+M15+366</f>
        <v>43922</v>
      </c>
      <c r="O15" s="9">
        <f>+N15+365</f>
        <v>44287</v>
      </c>
      <c r="P15" s="9">
        <f>+O15+365</f>
        <v>44652</v>
      </c>
      <c r="Q15" s="9">
        <f>+P15+365</f>
        <v>45017</v>
      </c>
      <c r="R15" s="9">
        <f>+Q15+366</f>
        <v>45383</v>
      </c>
      <c r="S15" s="10">
        <f>+R15+366</f>
        <v>45749</v>
      </c>
      <c r="T15" s="1"/>
      <c r="U15" s="1"/>
    </row>
    <row r="16" spans="4:18" ht="13.5" thickBot="1">
      <c r="D16" s="11">
        <f>+D15+364</f>
        <v>40633</v>
      </c>
      <c r="E16" s="11">
        <f>+D16+366</f>
        <v>40999</v>
      </c>
      <c r="F16" s="11">
        <f t="shared" si="2"/>
        <v>41364</v>
      </c>
      <c r="G16" s="11">
        <f t="shared" si="2"/>
        <v>41729</v>
      </c>
      <c r="H16" s="11">
        <f t="shared" si="2"/>
        <v>42094</v>
      </c>
      <c r="I16" s="11">
        <f>+H16+366</f>
        <v>42460</v>
      </c>
      <c r="J16" s="11">
        <f>+I16+365</f>
        <v>42825</v>
      </c>
      <c r="K16" s="11">
        <f>+J16+365</f>
        <v>43190</v>
      </c>
      <c r="L16" s="11">
        <f>+K16+365</f>
        <v>43555</v>
      </c>
      <c r="M16" s="11">
        <f>+L16+366</f>
        <v>43921</v>
      </c>
      <c r="N16" s="11">
        <f>+M16+365</f>
        <v>44286</v>
      </c>
      <c r="O16" s="11">
        <f>+N16+365</f>
        <v>44651</v>
      </c>
      <c r="P16" s="11">
        <f>+O16+365</f>
        <v>45016</v>
      </c>
      <c r="Q16" s="11">
        <f>+P16+366</f>
        <v>45382</v>
      </c>
      <c r="R16" s="11">
        <f>+Q16+365</f>
        <v>45747</v>
      </c>
    </row>
    <row r="19" spans="1:18" ht="12.75">
      <c r="A19" s="1">
        <v>1</v>
      </c>
      <c r="B19" t="s">
        <v>5</v>
      </c>
      <c r="C19" s="1"/>
      <c r="D19">
        <f aca="true" t="shared" si="3" ref="D19:R19">IF($J$7&gt;0,300,0)</f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</row>
    <row r="20" spans="1:18" ht="15.75">
      <c r="A20" s="1">
        <v>2</v>
      </c>
      <c r="B20" t="s">
        <v>0</v>
      </c>
      <c r="C20" s="1" t="s">
        <v>1</v>
      </c>
      <c r="D20" s="12">
        <f>+J7</f>
        <v>0</v>
      </c>
      <c r="E20">
        <f>+D20</f>
        <v>0</v>
      </c>
      <c r="F20">
        <f aca="true" t="shared" si="4" ref="F20:R20">+E20</f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 t="shared" si="4"/>
        <v>0</v>
      </c>
      <c r="M20">
        <f t="shared" si="4"/>
        <v>0</v>
      </c>
      <c r="N20">
        <f t="shared" si="4"/>
        <v>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0</v>
      </c>
    </row>
    <row r="21" spans="1:18" ht="12.75">
      <c r="A21" s="1">
        <v>3</v>
      </c>
      <c r="B21" t="s">
        <v>6</v>
      </c>
      <c r="C21" s="1" t="s">
        <v>7</v>
      </c>
      <c r="D21" s="13">
        <f>+D19*D20</f>
        <v>0</v>
      </c>
      <c r="E21" s="13">
        <f aca="true" t="shared" si="5" ref="E21:R21">+E19*E20</f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 t="shared" si="5"/>
        <v>0</v>
      </c>
      <c r="O21" s="13">
        <f t="shared" si="5"/>
        <v>0</v>
      </c>
      <c r="P21" s="13">
        <f t="shared" si="5"/>
        <v>0</v>
      </c>
      <c r="Q21" s="13">
        <f t="shared" si="5"/>
        <v>0</v>
      </c>
      <c r="R21" s="13">
        <f t="shared" si="5"/>
        <v>0</v>
      </c>
    </row>
    <row r="23" spans="1:18" ht="12.75">
      <c r="A23" s="1">
        <v>4</v>
      </c>
      <c r="B23" t="s">
        <v>59</v>
      </c>
      <c r="C23" s="1" t="s">
        <v>3</v>
      </c>
      <c r="D23" s="14">
        <f>+Q7</f>
        <v>0</v>
      </c>
      <c r="E23" s="15">
        <f>+D23</f>
        <v>0</v>
      </c>
      <c r="F23" s="15">
        <f aca="true" t="shared" si="6" ref="F23:R23">+E23</f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</row>
    <row r="25" spans="1:18" ht="12.75">
      <c r="A25" s="1">
        <v>5</v>
      </c>
      <c r="B25" t="s">
        <v>8</v>
      </c>
      <c r="C25" s="1" t="s">
        <v>3</v>
      </c>
      <c r="D25" s="15">
        <f>+D21*D23</f>
        <v>0</v>
      </c>
      <c r="E25" s="15">
        <f>+D25</f>
        <v>0</v>
      </c>
      <c r="F25" s="15">
        <f aca="true" t="shared" si="7" ref="F25:R25">+E25</f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</row>
    <row r="27" spans="1:18" ht="12.75">
      <c r="A27" s="1">
        <v>6</v>
      </c>
      <c r="B27" t="s">
        <v>9</v>
      </c>
      <c r="C27" s="1"/>
      <c r="D27" s="13">
        <f>IF(D11&gt;0,1150*D10,0)</f>
        <v>0</v>
      </c>
      <c r="E27" s="13">
        <f aca="true" t="shared" si="8" ref="E27:R27">IF(E11&gt;0,1150*E10,0)</f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</row>
    <row r="28" spans="1:18" ht="15.75">
      <c r="A28" s="1">
        <v>7</v>
      </c>
      <c r="B28" t="s">
        <v>10</v>
      </c>
      <c r="C28" s="1" t="s">
        <v>1</v>
      </c>
      <c r="D28" s="13">
        <f aca="true" t="shared" si="9" ref="D28:R28">IF(D10&gt;0,$J$7,0)</f>
        <v>0</v>
      </c>
      <c r="E28" s="13">
        <f t="shared" si="9"/>
        <v>0</v>
      </c>
      <c r="F28" s="13">
        <f t="shared" si="9"/>
        <v>0</v>
      </c>
      <c r="G28" s="13">
        <f t="shared" si="9"/>
        <v>0</v>
      </c>
      <c r="H28" s="13">
        <f t="shared" si="9"/>
        <v>0</v>
      </c>
      <c r="I28" s="13">
        <f t="shared" si="9"/>
        <v>0</v>
      </c>
      <c r="J28" s="13">
        <f t="shared" si="9"/>
        <v>0</v>
      </c>
      <c r="K28" s="13">
        <f t="shared" si="9"/>
        <v>0</v>
      </c>
      <c r="L28" s="13">
        <f t="shared" si="9"/>
        <v>0</v>
      </c>
      <c r="M28" s="13">
        <f t="shared" si="9"/>
        <v>0</v>
      </c>
      <c r="N28" s="13">
        <f t="shared" si="9"/>
        <v>0</v>
      </c>
      <c r="O28" s="13">
        <f t="shared" si="9"/>
        <v>0</v>
      </c>
      <c r="P28" s="13">
        <f t="shared" si="9"/>
        <v>0</v>
      </c>
      <c r="Q28" s="13">
        <f t="shared" si="9"/>
        <v>0</v>
      </c>
      <c r="R28" s="13">
        <f t="shared" si="9"/>
        <v>0</v>
      </c>
    </row>
    <row r="29" spans="1:18" ht="12.75">
      <c r="A29" s="1">
        <v>8</v>
      </c>
      <c r="B29" t="s">
        <v>6</v>
      </c>
      <c r="C29" s="1" t="s">
        <v>7</v>
      </c>
      <c r="D29" s="13">
        <f aca="true" t="shared" si="10" ref="D29:R29">+D27*D28*D10</f>
        <v>0</v>
      </c>
      <c r="E29" s="13">
        <f t="shared" si="10"/>
        <v>0</v>
      </c>
      <c r="F29" s="13">
        <f t="shared" si="10"/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3">
        <f t="shared" si="10"/>
        <v>0</v>
      </c>
      <c r="O29" s="13">
        <f t="shared" si="10"/>
        <v>0</v>
      </c>
      <c r="P29" s="13">
        <f t="shared" si="10"/>
        <v>0</v>
      </c>
      <c r="Q29" s="13">
        <f t="shared" si="10"/>
        <v>0</v>
      </c>
      <c r="R29" s="13">
        <f t="shared" si="10"/>
        <v>0</v>
      </c>
    </row>
    <row r="30" ht="12.75">
      <c r="D30" s="16"/>
    </row>
    <row r="31" spans="1:18" ht="12.75">
      <c r="A31" s="1">
        <v>9</v>
      </c>
      <c r="B31" t="s">
        <v>60</v>
      </c>
      <c r="C31" s="1" t="s">
        <v>3</v>
      </c>
      <c r="D31" s="15">
        <f>IF(D10&gt;0,$Q$9,0)</f>
        <v>0</v>
      </c>
      <c r="E31" s="15">
        <f aca="true" t="shared" si="11" ref="E31:R31">IF(E10&gt;0,$Q$9,0)</f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5">
        <f t="shared" si="11"/>
        <v>0</v>
      </c>
      <c r="O31" s="15">
        <f t="shared" si="11"/>
        <v>0</v>
      </c>
      <c r="P31" s="15">
        <f t="shared" si="11"/>
        <v>0</v>
      </c>
      <c r="Q31" s="15">
        <f t="shared" si="11"/>
        <v>0</v>
      </c>
      <c r="R31" s="15">
        <f t="shared" si="11"/>
        <v>0</v>
      </c>
    </row>
    <row r="32" ht="12.75">
      <c r="D32" s="16"/>
    </row>
    <row r="33" spans="1:18" ht="12.75">
      <c r="A33" s="1">
        <v>10</v>
      </c>
      <c r="B33" t="s">
        <v>11</v>
      </c>
      <c r="C33" s="1" t="s">
        <v>3</v>
      </c>
      <c r="D33" s="13">
        <f>+D29*D31</f>
        <v>0</v>
      </c>
      <c r="E33" s="13">
        <f aca="true" t="shared" si="12" ref="E33:R33">+E29*E31</f>
        <v>0</v>
      </c>
      <c r="F33" s="13">
        <f t="shared" si="12"/>
        <v>0</v>
      </c>
      <c r="G33" s="13">
        <f t="shared" si="12"/>
        <v>0</v>
      </c>
      <c r="H33" s="13">
        <f t="shared" si="12"/>
        <v>0</v>
      </c>
      <c r="I33" s="13">
        <f t="shared" si="12"/>
        <v>0</v>
      </c>
      <c r="J33" s="13">
        <f t="shared" si="12"/>
        <v>0</v>
      </c>
      <c r="K33" s="13">
        <f t="shared" si="12"/>
        <v>0</v>
      </c>
      <c r="L33" s="13">
        <f t="shared" si="12"/>
        <v>0</v>
      </c>
      <c r="M33" s="13">
        <f t="shared" si="12"/>
        <v>0</v>
      </c>
      <c r="N33" s="13">
        <f t="shared" si="12"/>
        <v>0</v>
      </c>
      <c r="O33" s="13">
        <f t="shared" si="12"/>
        <v>0</v>
      </c>
      <c r="P33" s="13">
        <f t="shared" si="12"/>
        <v>0</v>
      </c>
      <c r="Q33" s="13">
        <f t="shared" si="12"/>
        <v>0</v>
      </c>
      <c r="R33" s="13">
        <f t="shared" si="12"/>
        <v>0</v>
      </c>
    </row>
    <row r="34" ht="12.75">
      <c r="D34" s="16"/>
    </row>
    <row r="35" spans="1:21" ht="12.75">
      <c r="A35" s="1">
        <v>11</v>
      </c>
      <c r="B35" t="s">
        <v>12</v>
      </c>
      <c r="C35" s="1" t="s">
        <v>3</v>
      </c>
      <c r="D35" s="12">
        <f>+D25+D33</f>
        <v>0</v>
      </c>
      <c r="E35" s="12">
        <f aca="true" t="shared" si="13" ref="E35:R35">+E25+E33</f>
        <v>0</v>
      </c>
      <c r="F35" s="12">
        <f t="shared" si="13"/>
        <v>0</v>
      </c>
      <c r="G35" s="12">
        <f t="shared" si="13"/>
        <v>0</v>
      </c>
      <c r="H35" s="12">
        <f t="shared" si="13"/>
        <v>0</v>
      </c>
      <c r="I35" s="12">
        <f t="shared" si="13"/>
        <v>0</v>
      </c>
      <c r="J35" s="12">
        <f t="shared" si="13"/>
        <v>0</v>
      </c>
      <c r="K35" s="12">
        <f t="shared" si="13"/>
        <v>0</v>
      </c>
      <c r="L35" s="12">
        <f t="shared" si="13"/>
        <v>0</v>
      </c>
      <c r="M35" s="12">
        <f t="shared" si="13"/>
        <v>0</v>
      </c>
      <c r="N35" s="12">
        <f t="shared" si="13"/>
        <v>0</v>
      </c>
      <c r="O35" s="12">
        <f t="shared" si="13"/>
        <v>0</v>
      </c>
      <c r="P35" s="12">
        <f t="shared" si="13"/>
        <v>0</v>
      </c>
      <c r="Q35" s="12">
        <f t="shared" si="13"/>
        <v>0</v>
      </c>
      <c r="R35" s="12">
        <f t="shared" si="13"/>
        <v>0</v>
      </c>
      <c r="U35" s="13"/>
    </row>
    <row r="36" ht="12.75">
      <c r="D36" s="16"/>
    </row>
    <row r="37" spans="1:18" ht="12.75">
      <c r="A37" s="1">
        <v>12</v>
      </c>
      <c r="B37" t="s">
        <v>13</v>
      </c>
      <c r="C37" s="1"/>
      <c r="D37" s="17">
        <v>1.06</v>
      </c>
      <c r="E37" s="18">
        <f>+D37*$D$37</f>
        <v>1.1236000000000002</v>
      </c>
      <c r="F37" s="18">
        <f aca="true" t="shared" si="14" ref="F37:R37">+E37*$D$37</f>
        <v>1.1910160000000003</v>
      </c>
      <c r="G37" s="18">
        <f t="shared" si="14"/>
        <v>1.2624769600000003</v>
      </c>
      <c r="H37" s="18">
        <f t="shared" si="14"/>
        <v>1.3382255776000005</v>
      </c>
      <c r="I37" s="18">
        <f t="shared" si="14"/>
        <v>1.4185191122560006</v>
      </c>
      <c r="J37" s="18">
        <f t="shared" si="14"/>
        <v>1.5036302589913606</v>
      </c>
      <c r="K37" s="18">
        <f t="shared" si="14"/>
        <v>1.5938480745308423</v>
      </c>
      <c r="L37" s="18">
        <f t="shared" si="14"/>
        <v>1.6894789590026928</v>
      </c>
      <c r="M37" s="18">
        <f t="shared" si="14"/>
        <v>1.7908476965428546</v>
      </c>
      <c r="N37" s="18">
        <f t="shared" si="14"/>
        <v>1.898298558335426</v>
      </c>
      <c r="O37" s="18">
        <f t="shared" si="14"/>
        <v>2.0121964718355514</v>
      </c>
      <c r="P37" s="18">
        <f t="shared" si="14"/>
        <v>2.1329282601456847</v>
      </c>
      <c r="Q37" s="18">
        <f t="shared" si="14"/>
        <v>2.2609039557544257</v>
      </c>
      <c r="R37" s="18">
        <f t="shared" si="14"/>
        <v>2.3965581930996915</v>
      </c>
    </row>
    <row r="38" ht="12.75">
      <c r="D38" s="16"/>
    </row>
    <row r="39" spans="1:18" ht="12.75">
      <c r="A39" s="1">
        <v>13</v>
      </c>
      <c r="B39" t="s">
        <v>14</v>
      </c>
      <c r="C39" s="1" t="s">
        <v>3</v>
      </c>
      <c r="D39" s="13">
        <f>+D35/D37</f>
        <v>0</v>
      </c>
      <c r="E39" s="13">
        <f aca="true" t="shared" si="15" ref="E39:R39">+E35/E37</f>
        <v>0</v>
      </c>
      <c r="F39" s="13">
        <f t="shared" si="15"/>
        <v>0</v>
      </c>
      <c r="G39" s="13">
        <f t="shared" si="15"/>
        <v>0</v>
      </c>
      <c r="H39" s="13">
        <f t="shared" si="15"/>
        <v>0</v>
      </c>
      <c r="I39" s="13">
        <f t="shared" si="15"/>
        <v>0</v>
      </c>
      <c r="J39" s="13">
        <f t="shared" si="15"/>
        <v>0</v>
      </c>
      <c r="K39" s="13">
        <f t="shared" si="15"/>
        <v>0</v>
      </c>
      <c r="L39" s="13">
        <f t="shared" si="15"/>
        <v>0</v>
      </c>
      <c r="M39" s="13">
        <f t="shared" si="15"/>
        <v>0</v>
      </c>
      <c r="N39" s="13">
        <f t="shared" si="15"/>
        <v>0</v>
      </c>
      <c r="O39" s="13">
        <f t="shared" si="15"/>
        <v>0</v>
      </c>
      <c r="P39" s="13">
        <f t="shared" si="15"/>
        <v>0</v>
      </c>
      <c r="Q39" s="13">
        <f t="shared" si="15"/>
        <v>0</v>
      </c>
      <c r="R39" s="13">
        <f t="shared" si="15"/>
        <v>0</v>
      </c>
    </row>
    <row r="40" ht="13.5" thickBot="1"/>
    <row r="41" spans="1:18" ht="18.75" customHeight="1" thickBot="1">
      <c r="A41" s="1">
        <v>14</v>
      </c>
      <c r="B41" t="s">
        <v>15</v>
      </c>
      <c r="C41" s="1" t="s">
        <v>3</v>
      </c>
      <c r="D41" s="19">
        <f>SUM(D39:R39)</f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50" ht="18">
      <c r="B50" s="24" t="s">
        <v>24</v>
      </c>
    </row>
    <row r="51" ht="11.25" customHeight="1">
      <c r="B51" s="24"/>
    </row>
    <row r="52" spans="2:3" ht="19.5">
      <c r="B52" s="26" t="s">
        <v>28</v>
      </c>
      <c r="C52" s="27" t="s">
        <v>27</v>
      </c>
    </row>
    <row r="53" spans="1:3" s="27" customFormat="1" ht="19.5">
      <c r="A53" s="25"/>
      <c r="B53" s="26" t="s">
        <v>29</v>
      </c>
      <c r="C53" s="27" t="s">
        <v>30</v>
      </c>
    </row>
    <row r="54" spans="1:3" s="27" customFormat="1" ht="19.5">
      <c r="A54" s="25"/>
      <c r="B54" s="26" t="s">
        <v>25</v>
      </c>
      <c r="C54" s="27" t="s">
        <v>21</v>
      </c>
    </row>
    <row r="55" spans="1:3" s="27" customFormat="1" ht="19.5">
      <c r="A55" s="25"/>
      <c r="B55" s="26" t="s">
        <v>26</v>
      </c>
      <c r="C55" s="27" t="s">
        <v>22</v>
      </c>
    </row>
    <row r="56" spans="1:3" s="27" customFormat="1" ht="15">
      <c r="A56" s="25"/>
      <c r="B56" s="26" t="s">
        <v>23</v>
      </c>
      <c r="C56" s="27" t="s">
        <v>39</v>
      </c>
    </row>
  </sheetData>
  <sheetProtection password="CD84" sheet="1" objects="1" scenarios="1" selectLockedCells="1"/>
  <mergeCells count="2">
    <mergeCell ref="D13:R13"/>
    <mergeCell ref="B4:R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7" r:id="rId2"/>
  <headerFooter alignWithMargins="0">
    <oddFooter>&amp;C&amp;F
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workbookViewId="0" topLeftCell="A2">
      <selection activeCell="D2" sqref="D2"/>
    </sheetView>
  </sheetViews>
  <sheetFormatPr defaultColWidth="11.421875" defaultRowHeight="12.75"/>
  <cols>
    <col min="1" max="1" width="5.421875" style="1" customWidth="1"/>
    <col min="2" max="2" width="36.421875" style="0" customWidth="1"/>
    <col min="3" max="3" width="10.28125" style="0" customWidth="1"/>
    <col min="4" max="4" width="13.00390625" style="0" customWidth="1"/>
    <col min="19" max="19" width="11.421875" style="0" hidden="1" customWidth="1"/>
  </cols>
  <sheetData>
    <row r="2" spans="3:4" ht="18.75">
      <c r="C2" s="23" t="s">
        <v>18</v>
      </c>
      <c r="D2" s="29"/>
    </row>
    <row r="4" spans="2:18" ht="23.25">
      <c r="B4" s="55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7" spans="2:19" ht="18.75">
      <c r="B7" t="s">
        <v>34</v>
      </c>
      <c r="D7" s="29"/>
      <c r="E7" s="1" t="s">
        <v>17</v>
      </c>
      <c r="I7" s="2" t="s">
        <v>36</v>
      </c>
      <c r="J7" s="30"/>
      <c r="K7" s="28" t="s">
        <v>1</v>
      </c>
      <c r="P7" s="2" t="s">
        <v>40</v>
      </c>
      <c r="Q7" s="31"/>
      <c r="R7" s="28" t="s">
        <v>3</v>
      </c>
      <c r="S7" s="1" t="s">
        <v>3</v>
      </c>
    </row>
    <row r="8" spans="1:15" s="4" customFormat="1" ht="12.75">
      <c r="A8" s="3"/>
      <c r="D8" s="5"/>
      <c r="I8" s="6"/>
      <c r="J8" s="7"/>
      <c r="O8" s="6"/>
    </row>
    <row r="9" spans="1:15" s="4" customFormat="1" ht="12.75">
      <c r="A9" s="3"/>
      <c r="D9" s="5"/>
      <c r="I9" s="6"/>
      <c r="J9" s="7"/>
      <c r="N9"/>
      <c r="O9"/>
    </row>
    <row r="10" spans="4:18" ht="12.75" hidden="1">
      <c r="D10" s="4">
        <f aca="true" t="shared" si="0" ref="D10:R10">IF($D$7&gt;0,IF($D$7&gt;D14,0,1),0)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</row>
    <row r="11" spans="1:18" s="4" customFormat="1" ht="12.75" hidden="1">
      <c r="A11" s="3"/>
      <c r="D11" s="8">
        <f aca="true" t="shared" si="1" ref="D11:R11">ROUND(D10,1)</f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</row>
    <row r="12" ht="13.5" thickBot="1"/>
    <row r="13" spans="4:18" ht="18.75" thickBot="1">
      <c r="D13" s="52" t="s">
        <v>16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4:18" ht="13.5" thickBot="1">
      <c r="D14" s="22">
        <v>1</v>
      </c>
      <c r="E14" s="22">
        <v>2</v>
      </c>
      <c r="F14" s="22">
        <v>3</v>
      </c>
      <c r="G14" s="22">
        <v>4</v>
      </c>
      <c r="H14" s="22">
        <v>5</v>
      </c>
      <c r="I14" s="22">
        <v>6</v>
      </c>
      <c r="J14" s="22">
        <v>7</v>
      </c>
      <c r="K14" s="22">
        <v>8</v>
      </c>
      <c r="L14" s="22">
        <v>9</v>
      </c>
      <c r="M14" s="22">
        <v>10</v>
      </c>
      <c r="N14" s="22">
        <v>11</v>
      </c>
      <c r="O14" s="22">
        <v>12</v>
      </c>
      <c r="P14" s="22">
        <v>13</v>
      </c>
      <c r="Q14" s="22">
        <v>14</v>
      </c>
      <c r="R14" s="22">
        <v>15</v>
      </c>
    </row>
    <row r="15" spans="4:21" ht="12.75">
      <c r="D15" s="9">
        <v>40269</v>
      </c>
      <c r="E15" s="9">
        <f>+D15+365</f>
        <v>40634</v>
      </c>
      <c r="F15" s="9">
        <f>+E15+366</f>
        <v>41000</v>
      </c>
      <c r="G15" s="9">
        <f>+F15+365</f>
        <v>41365</v>
      </c>
      <c r="H15" s="9">
        <f>+G15+365</f>
        <v>41730</v>
      </c>
      <c r="I15" s="9">
        <f>+H15+365</f>
        <v>42095</v>
      </c>
      <c r="J15" s="9">
        <f>+I15+366</f>
        <v>42461</v>
      </c>
      <c r="K15" s="9">
        <f>+J15+365</f>
        <v>42826</v>
      </c>
      <c r="L15" s="9">
        <f>+K15+365</f>
        <v>43191</v>
      </c>
      <c r="M15" s="9">
        <f>+L15+365</f>
        <v>43556</v>
      </c>
      <c r="N15" s="9">
        <f>+M15+366</f>
        <v>43922</v>
      </c>
      <c r="O15" s="9">
        <f>+N15+365</f>
        <v>44287</v>
      </c>
      <c r="P15" s="9">
        <f>+O15+365</f>
        <v>44652</v>
      </c>
      <c r="Q15" s="9">
        <f>+P15+365</f>
        <v>45017</v>
      </c>
      <c r="R15" s="9">
        <f>+Q15+366</f>
        <v>45383</v>
      </c>
      <c r="S15" s="10">
        <f>+R15+366</f>
        <v>45749</v>
      </c>
      <c r="T15" s="1"/>
      <c r="U15" s="1"/>
    </row>
    <row r="16" spans="4:18" ht="13.5" thickBot="1">
      <c r="D16" s="11">
        <f>+D15+364</f>
        <v>40633</v>
      </c>
      <c r="E16" s="11">
        <f>+D16+366</f>
        <v>40999</v>
      </c>
      <c r="F16" s="11">
        <f>+E16+365</f>
        <v>41364</v>
      </c>
      <c r="G16" s="11">
        <f>+F16+365</f>
        <v>41729</v>
      </c>
      <c r="H16" s="11">
        <f>+G16+365</f>
        <v>42094</v>
      </c>
      <c r="I16" s="11">
        <f>+H16+366</f>
        <v>42460</v>
      </c>
      <c r="J16" s="11">
        <f>+I16+365</f>
        <v>42825</v>
      </c>
      <c r="K16" s="11">
        <f>+J16+365</f>
        <v>43190</v>
      </c>
      <c r="L16" s="11">
        <f>+K16+365</f>
        <v>43555</v>
      </c>
      <c r="M16" s="11">
        <f>+L16+366</f>
        <v>43921</v>
      </c>
      <c r="N16" s="11">
        <f>+M16+365</f>
        <v>44286</v>
      </c>
      <c r="O16" s="11">
        <f>+N16+365</f>
        <v>44651</v>
      </c>
      <c r="P16" s="11">
        <f>+O16+365</f>
        <v>45016</v>
      </c>
      <c r="Q16" s="11">
        <f>+P16+366</f>
        <v>45382</v>
      </c>
      <c r="R16" s="11">
        <f>+Q16+365</f>
        <v>45747</v>
      </c>
    </row>
    <row r="20" spans="1:18" ht="12.75">
      <c r="A20" s="1">
        <v>1</v>
      </c>
      <c r="B20" t="s">
        <v>42</v>
      </c>
      <c r="C20" s="1"/>
      <c r="D20" s="13">
        <f>IF(D11&gt;0,1450*D10,0)</f>
        <v>0</v>
      </c>
      <c r="E20" s="13">
        <f aca="true" t="shared" si="2" ref="E20:R20">IF(E11&gt;0,1450*E10,0)</f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</row>
    <row r="21" spans="1:18" ht="15.75">
      <c r="A21" s="1">
        <v>2</v>
      </c>
      <c r="B21" t="s">
        <v>43</v>
      </c>
      <c r="C21" s="1" t="s">
        <v>1</v>
      </c>
      <c r="D21" s="13">
        <f aca="true" t="shared" si="3" ref="D21:R21">IF(D10&gt;0,$J$7,0)</f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  <c r="O21" s="13">
        <f t="shared" si="3"/>
        <v>0</v>
      </c>
      <c r="P21" s="13">
        <f t="shared" si="3"/>
        <v>0</v>
      </c>
      <c r="Q21" s="13">
        <f t="shared" si="3"/>
        <v>0</v>
      </c>
      <c r="R21" s="13">
        <f t="shared" si="3"/>
        <v>0</v>
      </c>
    </row>
    <row r="22" spans="1:18" ht="12.75">
      <c r="A22" s="1">
        <v>3</v>
      </c>
      <c r="B22" t="s">
        <v>6</v>
      </c>
      <c r="C22" s="1" t="s">
        <v>7</v>
      </c>
      <c r="D22" s="13">
        <f aca="true" t="shared" si="4" ref="D22:R22">+D20*D21*D10</f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</row>
    <row r="23" ht="12.75">
      <c r="D23" s="16"/>
    </row>
    <row r="24" spans="1:18" ht="15.75">
      <c r="A24" s="1">
        <v>4</v>
      </c>
      <c r="B24" t="s">
        <v>44</v>
      </c>
      <c r="C24" s="1" t="s">
        <v>3</v>
      </c>
      <c r="D24" s="15">
        <f aca="true" t="shared" si="5" ref="D24:R24">IF(D10&gt;0,$Q$7,0)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15">
        <f t="shared" si="5"/>
        <v>0</v>
      </c>
      <c r="Q24" s="15">
        <f t="shared" si="5"/>
        <v>0</v>
      </c>
      <c r="R24" s="15">
        <f t="shared" si="5"/>
        <v>0</v>
      </c>
    </row>
    <row r="25" ht="12.75">
      <c r="D25" s="16"/>
    </row>
    <row r="26" spans="1:18" ht="12.75">
      <c r="A26" s="1">
        <v>5</v>
      </c>
      <c r="B26" t="s">
        <v>12</v>
      </c>
      <c r="C26" s="1" t="s">
        <v>3</v>
      </c>
      <c r="D26" s="13">
        <f aca="true" t="shared" si="6" ref="D26:R26">+D22*D24</f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  <c r="K26" s="13">
        <f t="shared" si="6"/>
        <v>0</v>
      </c>
      <c r="L26" s="13">
        <f t="shared" si="6"/>
        <v>0</v>
      </c>
      <c r="M26" s="13">
        <f t="shared" si="6"/>
        <v>0</v>
      </c>
      <c r="N26" s="13">
        <f t="shared" si="6"/>
        <v>0</v>
      </c>
      <c r="O26" s="13">
        <f t="shared" si="6"/>
        <v>0</v>
      </c>
      <c r="P26" s="13">
        <f t="shared" si="6"/>
        <v>0</v>
      </c>
      <c r="Q26" s="13">
        <f t="shared" si="6"/>
        <v>0</v>
      </c>
      <c r="R26" s="13">
        <f t="shared" si="6"/>
        <v>0</v>
      </c>
    </row>
    <row r="27" ht="12.75">
      <c r="D27" s="16"/>
    </row>
    <row r="28" spans="1:18" ht="12.75">
      <c r="A28" s="1">
        <v>6</v>
      </c>
      <c r="B28" t="s">
        <v>13</v>
      </c>
      <c r="C28" s="1"/>
      <c r="D28" s="17">
        <v>1.06</v>
      </c>
      <c r="E28" s="18">
        <f aca="true" t="shared" si="7" ref="E28:R28">+D28*$D$28</f>
        <v>1.1236000000000002</v>
      </c>
      <c r="F28" s="18">
        <f t="shared" si="7"/>
        <v>1.1910160000000003</v>
      </c>
      <c r="G28" s="18">
        <f t="shared" si="7"/>
        <v>1.2624769600000003</v>
      </c>
      <c r="H28" s="18">
        <f t="shared" si="7"/>
        <v>1.3382255776000005</v>
      </c>
      <c r="I28" s="18">
        <f t="shared" si="7"/>
        <v>1.4185191122560006</v>
      </c>
      <c r="J28" s="18">
        <f t="shared" si="7"/>
        <v>1.5036302589913606</v>
      </c>
      <c r="K28" s="18">
        <f t="shared" si="7"/>
        <v>1.5938480745308423</v>
      </c>
      <c r="L28" s="18">
        <f t="shared" si="7"/>
        <v>1.6894789590026928</v>
      </c>
      <c r="M28" s="18">
        <f t="shared" si="7"/>
        <v>1.7908476965428546</v>
      </c>
      <c r="N28" s="18">
        <f t="shared" si="7"/>
        <v>1.898298558335426</v>
      </c>
      <c r="O28" s="18">
        <f t="shared" si="7"/>
        <v>2.0121964718355514</v>
      </c>
      <c r="P28" s="18">
        <f t="shared" si="7"/>
        <v>2.1329282601456847</v>
      </c>
      <c r="Q28" s="18">
        <f t="shared" si="7"/>
        <v>2.2609039557544257</v>
      </c>
      <c r="R28" s="18">
        <f t="shared" si="7"/>
        <v>2.3965581930996915</v>
      </c>
    </row>
    <row r="29" ht="12.75">
      <c r="D29" s="16"/>
    </row>
    <row r="30" spans="1:18" ht="12.75">
      <c r="A30" s="1">
        <v>7</v>
      </c>
      <c r="B30" t="s">
        <v>14</v>
      </c>
      <c r="C30" s="1" t="s">
        <v>3</v>
      </c>
      <c r="D30" s="13">
        <f>+D26/D28</f>
        <v>0</v>
      </c>
      <c r="E30" s="13">
        <f aca="true" t="shared" si="8" ref="E30:R30">+E26/E28</f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</row>
    <row r="31" ht="13.5" thickBot="1"/>
    <row r="32" spans="1:18" ht="18.75" customHeight="1" thickBot="1">
      <c r="A32" s="1">
        <v>8</v>
      </c>
      <c r="B32" t="s">
        <v>15</v>
      </c>
      <c r="C32" s="1" t="s">
        <v>3</v>
      </c>
      <c r="D32" s="19">
        <f>SUM(D30:R30)</f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41" ht="18">
      <c r="B41" s="24" t="s">
        <v>24</v>
      </c>
    </row>
    <row r="42" ht="11.25" customHeight="1">
      <c r="B42" s="24"/>
    </row>
    <row r="43" spans="2:3" ht="19.5">
      <c r="B43" s="26" t="s">
        <v>35</v>
      </c>
      <c r="C43" s="27" t="s">
        <v>31</v>
      </c>
    </row>
    <row r="44" spans="1:3" s="27" customFormat="1" ht="19.5">
      <c r="A44" s="25"/>
      <c r="B44" s="26" t="s">
        <v>32</v>
      </c>
      <c r="C44" s="27" t="s">
        <v>33</v>
      </c>
    </row>
    <row r="45" spans="1:3" s="27" customFormat="1" ht="19.5">
      <c r="A45" s="25"/>
      <c r="B45" s="26" t="s">
        <v>41</v>
      </c>
      <c r="C45" s="27" t="s">
        <v>20</v>
      </c>
    </row>
    <row r="46" spans="1:3" s="27" customFormat="1" ht="15">
      <c r="A46" s="25"/>
      <c r="B46" s="26" t="s">
        <v>23</v>
      </c>
      <c r="C46" s="27" t="s">
        <v>39</v>
      </c>
    </row>
  </sheetData>
  <sheetProtection password="CD84" sheet="1" objects="1" scenarios="1" selectLockedCells="1"/>
  <mergeCells count="2">
    <mergeCell ref="D13:R13"/>
    <mergeCell ref="B4:R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8" r:id="rId2"/>
  <headerFooter alignWithMargins="0">
    <oddFooter>&amp;C&amp;F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gpi_pasco</dc:creator>
  <cp:keywords/>
  <dc:description/>
  <cp:lastModifiedBy>FERVIE</cp:lastModifiedBy>
  <cp:lastPrinted>2007-01-10T20:25:16Z</cp:lastPrinted>
  <dcterms:created xsi:type="dcterms:W3CDTF">2006-10-20T14:09:43Z</dcterms:created>
  <dcterms:modified xsi:type="dcterms:W3CDTF">2007-01-12T13:05:32Z</dcterms:modified>
  <cp:category/>
  <cp:version/>
  <cp:contentType/>
  <cp:contentStatus/>
</cp:coreProperties>
</file>